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" yWindow="-12" windowWidth="11532" windowHeight="9684"/>
  </bookViews>
  <sheets>
    <sheet name="FICHA" sheetId="4" r:id="rId1"/>
    <sheet name="Hoja 3" sheetId="5" r:id="rId2"/>
  </sheets>
  <definedNames>
    <definedName name="_xlnm.Print_Area" localSheetId="0">FICHA!$A$1:$H$116</definedName>
  </definedNames>
  <calcPr calcId="125725"/>
</workbook>
</file>

<file path=xl/calcChain.xml><?xml version="1.0" encoding="utf-8"?>
<calcChain xmlns="http://schemas.openxmlformats.org/spreadsheetml/2006/main">
  <c r="H91" i="4"/>
  <c r="H83"/>
  <c r="H75"/>
  <c r="H71"/>
  <c r="H67"/>
  <c r="H59"/>
  <c r="H55"/>
  <c r="H51"/>
  <c r="H47"/>
  <c r="H43"/>
  <c r="H39"/>
  <c r="H27"/>
  <c r="H23"/>
  <c r="H19"/>
  <c r="H11"/>
  <c r="E101"/>
  <c r="H101" s="1"/>
  <c r="E100"/>
  <c r="H100" s="1"/>
  <c r="E99"/>
  <c r="H99" s="1"/>
  <c r="E98"/>
  <c r="H98" s="1"/>
  <c r="E97"/>
  <c r="H97" s="1"/>
  <c r="E96"/>
  <c r="H96" s="1"/>
  <c r="E95"/>
  <c r="H95" s="1"/>
  <c r="E94"/>
  <c r="H94" s="1"/>
  <c r="E93"/>
  <c r="H93" s="1"/>
  <c r="E92"/>
  <c r="H92" s="1"/>
  <c r="E91"/>
  <c r="E90"/>
  <c r="H90" s="1"/>
  <c r="E89"/>
  <c r="H89" s="1"/>
  <c r="E88"/>
  <c r="H88" s="1"/>
  <c r="E87"/>
  <c r="E86"/>
  <c r="H86" s="1"/>
  <c r="E85"/>
  <c r="H85" s="1"/>
  <c r="E84"/>
  <c r="H84" s="1"/>
  <c r="E83"/>
  <c r="E82"/>
  <c r="H82" s="1"/>
  <c r="E81"/>
  <c r="H81" s="1"/>
  <c r="E80"/>
  <c r="H80" s="1"/>
  <c r="E79"/>
  <c r="H79" s="1"/>
  <c r="E78"/>
  <c r="H78" s="1"/>
  <c r="E77"/>
  <c r="H77" s="1"/>
  <c r="E76"/>
  <c r="H76" s="1"/>
  <c r="E75"/>
  <c r="E74"/>
  <c r="H74" s="1"/>
  <c r="E73"/>
  <c r="H73" s="1"/>
  <c r="E72"/>
  <c r="H72" s="1"/>
  <c r="E71"/>
  <c r="E70"/>
  <c r="H70" s="1"/>
  <c r="E69"/>
  <c r="H69" s="1"/>
  <c r="E68"/>
  <c r="H68" s="1"/>
  <c r="E67"/>
  <c r="E66"/>
  <c r="H66" s="1"/>
  <c r="E65"/>
  <c r="H65" s="1"/>
  <c r="E64"/>
  <c r="H64" s="1"/>
  <c r="E63"/>
  <c r="E62"/>
  <c r="H62" s="1"/>
  <c r="E61"/>
  <c r="H61" s="1"/>
  <c r="E60"/>
  <c r="H60" s="1"/>
  <c r="E59"/>
  <c r="E58"/>
  <c r="H58" s="1"/>
  <c r="E57"/>
  <c r="H57" s="1"/>
  <c r="E56"/>
  <c r="H56" s="1"/>
  <c r="E55"/>
  <c r="E54"/>
  <c r="H54" s="1"/>
  <c r="E53"/>
  <c r="H53" s="1"/>
  <c r="E52"/>
  <c r="H52" s="1"/>
  <c r="E51"/>
  <c r="E50"/>
  <c r="H50" s="1"/>
  <c r="E49"/>
  <c r="H49" s="1"/>
  <c r="E48"/>
  <c r="H48" s="1"/>
  <c r="E47"/>
  <c r="E46"/>
  <c r="H46" s="1"/>
  <c r="E45"/>
  <c r="H45" s="1"/>
  <c r="E44"/>
  <c r="H44" s="1"/>
  <c r="E43"/>
  <c r="E42"/>
  <c r="H42" s="1"/>
  <c r="E41"/>
  <c r="H41" s="1"/>
  <c r="E40"/>
  <c r="H40" s="1"/>
  <c r="E39"/>
  <c r="E38"/>
  <c r="H38" s="1"/>
  <c r="E37"/>
  <c r="H37" s="1"/>
  <c r="E36"/>
  <c r="H36" s="1"/>
  <c r="E35"/>
  <c r="E34"/>
  <c r="H34" s="1"/>
  <c r="E33"/>
  <c r="H33" s="1"/>
  <c r="E32"/>
  <c r="H32" s="1"/>
  <c r="E31"/>
  <c r="E30"/>
  <c r="H30" s="1"/>
  <c r="E29"/>
  <c r="H29" s="1"/>
  <c r="E28"/>
  <c r="H28" s="1"/>
  <c r="E27"/>
  <c r="E26"/>
  <c r="H26" s="1"/>
  <c r="E25"/>
  <c r="H25" s="1"/>
  <c r="E24"/>
  <c r="H24" s="1"/>
  <c r="E23"/>
  <c r="E22"/>
  <c r="H22" s="1"/>
  <c r="E21"/>
  <c r="H21" s="1"/>
  <c r="E20"/>
  <c r="H20" s="1"/>
  <c r="E19"/>
  <c r="E18"/>
  <c r="H18" s="1"/>
  <c r="E17"/>
  <c r="H17" s="1"/>
  <c r="E16"/>
  <c r="H16" s="1"/>
  <c r="E15"/>
  <c r="H15" s="1"/>
  <c r="E14"/>
  <c r="H14" s="1"/>
  <c r="E13"/>
  <c r="H13" s="1"/>
  <c r="E12"/>
  <c r="H12" s="1"/>
  <c r="E11"/>
  <c r="E10"/>
  <c r="H10" s="1"/>
  <c r="E9"/>
  <c r="H9" s="1"/>
  <c r="G99"/>
  <c r="G87"/>
  <c r="H87" s="1"/>
  <c r="F84"/>
  <c r="G78"/>
  <c r="F72"/>
  <c r="G63"/>
  <c r="H63" s="1"/>
  <c r="G52"/>
  <c r="G36"/>
  <c r="G35"/>
  <c r="G34"/>
  <c r="G33"/>
  <c r="G32"/>
  <c r="F31"/>
  <c r="G28"/>
  <c r="F25"/>
  <c r="G16"/>
  <c r="F13"/>
  <c r="H35" l="1"/>
  <c r="H31"/>
  <c r="D103"/>
  <c r="C103"/>
  <c r="F103"/>
  <c r="G103"/>
  <c r="E103" l="1"/>
  <c r="H103" l="1"/>
  <c r="H115"/>
  <c r="G115"/>
  <c r="F115"/>
  <c r="D115"/>
  <c r="C115"/>
  <c r="E115" l="1"/>
</calcChain>
</file>

<file path=xl/sharedStrings.xml><?xml version="1.0" encoding="utf-8"?>
<sst xmlns="http://schemas.openxmlformats.org/spreadsheetml/2006/main" count="218" uniqueCount="128">
  <si>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</si>
  <si>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</si>
  <si>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</si>
  <si>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</si>
  <si>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</si>
  <si>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</si>
  <si>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</si>
  <si>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</si>
  <si>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</si>
  <si>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</si>
  <si>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</si>
  <si>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</si>
  <si>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</si>
  <si>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</si>
  <si>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</si>
  <si>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</si>
  <si>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</si>
  <si>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</si>
  <si>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</si>
  <si>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</si>
  <si>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</si>
  <si>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</si>
  <si>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PRODUCTIVIDAD</t>
  </si>
  <si>
    <t>SEGURIDAD SOCIAL</t>
  </si>
  <si>
    <t>TRIENIOS PERSONAL FUNCIONARIO</t>
  </si>
  <si>
    <t>OTRAS REMUNERACIONES BÁSICAS PERSONAL FUNCIONARIO</t>
  </si>
  <si>
    <t>Nº DE EXPEDIENTE:  015/19/TC/10</t>
  </si>
  <si>
    <t>002.1511.120.00</t>
  </si>
  <si>
    <t>SUELDO DEL GRUPO A1 PERSONAL FUNCIONARIO</t>
  </si>
  <si>
    <t>002.1511.120.06</t>
  </si>
  <si>
    <t>002.1511.120.09</t>
  </si>
  <si>
    <t>002.1511.121.00</t>
  </si>
  <si>
    <t>COMPLEMENTO DE DESTINO PERSONAL FUNCIONARIO</t>
  </si>
  <si>
    <t>002.1511.121.01</t>
  </si>
  <si>
    <t>COMPLEMENTO ESPECÍFICO PERSONAL FUNCINARIO</t>
  </si>
  <si>
    <t>002.1511.150.00</t>
  </si>
  <si>
    <t>002.1511.160.00</t>
  </si>
  <si>
    <t>003.9200.130.00</t>
  </si>
  <si>
    <t>RETRIBUCIONES BÁSICAS PERSONAL LABORAL FIJO</t>
  </si>
  <si>
    <t>003.9200.150.00</t>
  </si>
  <si>
    <t>003.9200.160.00</t>
  </si>
  <si>
    <t>003.9201.120.00</t>
  </si>
  <si>
    <t>003.9201.120.04</t>
  </si>
  <si>
    <t>SUELDO DEL GRUPO C2 PERSONAL FUNCIONARIO</t>
  </si>
  <si>
    <t>003.9201.120.06</t>
  </si>
  <si>
    <t>003.9201.120.09</t>
  </si>
  <si>
    <t>003.9201.121.00</t>
  </si>
  <si>
    <t>003.9201.121.01</t>
  </si>
  <si>
    <t>003.9201.130.00</t>
  </si>
  <si>
    <t>003.9201.150.00</t>
  </si>
  <si>
    <t>003.9201.160.00</t>
  </si>
  <si>
    <t>003.9202.120.01</t>
  </si>
  <si>
    <t>SUELDO DEL GRUPO A2 PERSONAL FUNCIONARIO</t>
  </si>
  <si>
    <t>003.9202.120.04</t>
  </si>
  <si>
    <t>003.9202.120.06</t>
  </si>
  <si>
    <t>003.9202.120.09</t>
  </si>
  <si>
    <t>003.9202.121.00</t>
  </si>
  <si>
    <t>003.9202.121.01</t>
  </si>
  <si>
    <t>003.9202.130.00</t>
  </si>
  <si>
    <t>003.9202.150.00</t>
  </si>
  <si>
    <t>003.9202.160.00</t>
  </si>
  <si>
    <t>004.1300.120.00</t>
  </si>
  <si>
    <t>004.1300.120.06</t>
  </si>
  <si>
    <t>004.1300.120.09</t>
  </si>
  <si>
    <t>004.1300.121.00</t>
  </si>
  <si>
    <t>004.1300.121.01</t>
  </si>
  <si>
    <t>004.1300.150.00</t>
  </si>
  <si>
    <t>004.1300.160.00</t>
  </si>
  <si>
    <t>004.3300.120.00</t>
  </si>
  <si>
    <t>004.3300.120.04</t>
  </si>
  <si>
    <t>004.3300.120.06</t>
  </si>
  <si>
    <t>004.3300.120.09</t>
  </si>
  <si>
    <t>004.3300.121.00</t>
  </si>
  <si>
    <t>004.3300.121.01</t>
  </si>
  <si>
    <t>004.3300.150.00</t>
  </si>
  <si>
    <t>004.3300.160.00</t>
  </si>
  <si>
    <t>004.3321.130.00</t>
  </si>
  <si>
    <t>004.3321.150.00</t>
  </si>
  <si>
    <t>004.3321.160.00</t>
  </si>
  <si>
    <t>004.3341.130.00</t>
  </si>
  <si>
    <t>004.3341.160.00</t>
  </si>
  <si>
    <t>005.2410.130.00</t>
  </si>
  <si>
    <t>005.2410.150.00</t>
  </si>
  <si>
    <t>005.2410.160.00</t>
  </si>
  <si>
    <t>005.9310.120.03</t>
  </si>
  <si>
    <t>SUELDO DEL GRUPO C1 PERSONAL FUNCIONARIO</t>
  </si>
  <si>
    <t>005.9310.120.09</t>
  </si>
  <si>
    <t>005.9310.121.00</t>
  </si>
  <si>
    <t>005.9310.121.01</t>
  </si>
  <si>
    <t>005.9310.150.00</t>
  </si>
  <si>
    <t>005.9310.160.00</t>
  </si>
  <si>
    <t>006.3400.120.02</t>
  </si>
  <si>
    <t>SUELDO DEL GRUPO B PERSONAL FUNCIONARIO</t>
  </si>
  <si>
    <t>006.3400.120.09</t>
  </si>
  <si>
    <t>006.3400.121.00</t>
  </si>
  <si>
    <t>006.3400.121.01</t>
  </si>
  <si>
    <t>006.3400.150.00</t>
  </si>
  <si>
    <t>006.3400.160.00</t>
  </si>
  <si>
    <t>006.3410.130.00</t>
  </si>
  <si>
    <t>006.3410.150.00</t>
  </si>
  <si>
    <t>006.3410.160.00</t>
  </si>
  <si>
    <t>007.1630.120.04</t>
  </si>
  <si>
    <t>007.1630.120.09</t>
  </si>
  <si>
    <t>007.1630.121.00</t>
  </si>
  <si>
    <t>007.1630.121.01</t>
  </si>
  <si>
    <t>007.1630.150.00</t>
  </si>
  <si>
    <t>007.1630.160.00</t>
  </si>
  <si>
    <t>007.1710.120.03</t>
  </si>
  <si>
    <t>007.1710.120.09</t>
  </si>
  <si>
    <t>007.1710.121.00</t>
  </si>
  <si>
    <t>007.1710.121.01</t>
  </si>
  <si>
    <t>007.1710.150.00</t>
  </si>
  <si>
    <t>007.1710.160.00</t>
  </si>
  <si>
    <t>008.2311.120.00</t>
  </si>
  <si>
    <t>008.2311.120.04</t>
  </si>
  <si>
    <t>008.2311.120.06</t>
  </si>
  <si>
    <t>008.2311.120.09</t>
  </si>
  <si>
    <t>008.2311.121.00</t>
  </si>
  <si>
    <t>008.2311.121.01</t>
  </si>
  <si>
    <t>008.2311.130.00</t>
  </si>
  <si>
    <t>008.2311.150.00</t>
  </si>
  <si>
    <t>008.2311.160.00</t>
  </si>
  <si>
    <t>010.4930.120.04</t>
  </si>
  <si>
    <t>010.4930.120.09</t>
  </si>
  <si>
    <t>010.4930.121.00</t>
  </si>
  <si>
    <t>010.4930.121.01</t>
  </si>
  <si>
    <t>010.4930.150.00</t>
  </si>
  <si>
    <t>010.4930.160.00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</si>
</sst>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4" fontId="5" fillId="0" borderId="7" xfId="0" quotePrefix="1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0" fontId="2" fillId="0" borderId="0" xfId="0" applyFont="1" applyAlignment="1">
      <alignment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4" fontId="6" fillId="0" borderId="2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4" fontId="5" fillId="0" borderId="7" xfId="0" applyNumberFormat="1" applyFont="1" applyBorder="1" applyAlignment="1">
      <alignment vertical="center"/>
    </xf>
    <xf numFmtId="164" fontId="6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116"/>
  <sheetViews>
    <sheetView tabSelected="1" zoomScaleNormal="100" workbookViewId="0">
      <selection activeCell="H5" sqref="H5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53" t="s">
        <v>0</v>
      </c>
      <c r="B3" s="53"/>
      <c r="C3" s="53"/>
      <c r="D3" s="53"/>
      <c r="E3" s="53"/>
      <c r="F3" s="53"/>
      <c r="G3" s="53"/>
      <c r="H3" s="5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26</v>
      </c>
    </row>
    <row r="7" spans="1:8" s="10" customFormat="1" ht="12.6" customHeight="1">
      <c r="A7" s="26" t="s">
        <v>1</v>
      </c>
      <c r="B7" s="51" t="s">
        <v>17</v>
      </c>
      <c r="C7" s="27" t="s">
        <v>2</v>
      </c>
      <c r="D7" s="27" t="s">
        <v>3</v>
      </c>
      <c r="E7" s="27" t="s">
        <v>4</v>
      </c>
      <c r="F7" s="54" t="s">
        <v>5</v>
      </c>
      <c r="G7" s="55"/>
      <c r="H7" s="27" t="s">
        <v>2</v>
      </c>
    </row>
    <row r="8" spans="1:8" s="12" customFormat="1" ht="24">
      <c r="A8" s="25" t="s">
        <v>6</v>
      </c>
      <c r="B8" s="52"/>
      <c r="C8" s="24" t="s">
        <v>7</v>
      </c>
      <c r="D8" s="24" t="s">
        <v>8</v>
      </c>
      <c r="E8" s="24" t="s">
        <v>9</v>
      </c>
      <c r="F8" s="11" t="s">
        <v>10</v>
      </c>
      <c r="G8" s="11" t="s">
        <v>11</v>
      </c>
      <c r="H8" s="24" t="s">
        <v>12</v>
      </c>
    </row>
    <row r="9" spans="1:8" s="56" customFormat="1" ht="22.8">
      <c r="A9" s="44" t="s">
        <v>27</v>
      </c>
      <c r="B9" s="21" t="s">
        <v>28</v>
      </c>
      <c r="C9" s="20">
        <v>13780</v>
      </c>
      <c r="D9" s="20"/>
      <c r="E9" s="20">
        <f t="shared" ref="E9:E72" si="0">C9+D9</f>
        <v>13780</v>
      </c>
      <c r="F9" s="20">
        <v>11915</v>
      </c>
      <c r="G9" s="20"/>
      <c r="H9" s="20">
        <f t="shared" ref="H9:H72" si="1">+E9+F9-G9</f>
        <v>25695</v>
      </c>
    </row>
    <row r="10" spans="1:8" s="56" customFormat="1">
      <c r="A10" s="44" t="s">
        <v>29</v>
      </c>
      <c r="B10" s="21" t="s">
        <v>24</v>
      </c>
      <c r="C10" s="20">
        <v>7369</v>
      </c>
      <c r="D10" s="20"/>
      <c r="E10" s="20">
        <f t="shared" si="0"/>
        <v>7369</v>
      </c>
      <c r="F10" s="20">
        <v>1296</v>
      </c>
      <c r="G10" s="20"/>
      <c r="H10" s="20">
        <f t="shared" si="1"/>
        <v>8665</v>
      </c>
    </row>
    <row r="11" spans="1:8" s="56" customFormat="1" ht="22.8">
      <c r="A11" s="44" t="s">
        <v>30</v>
      </c>
      <c r="B11" s="21" t="s">
        <v>25</v>
      </c>
      <c r="C11" s="20">
        <v>26736</v>
      </c>
      <c r="D11" s="20"/>
      <c r="E11" s="20">
        <f t="shared" si="0"/>
        <v>26736</v>
      </c>
      <c r="F11" s="20">
        <v>2814</v>
      </c>
      <c r="G11" s="20"/>
      <c r="H11" s="20">
        <f t="shared" si="1"/>
        <v>29550</v>
      </c>
    </row>
    <row r="12" spans="1:8" s="56" customFormat="1" ht="22.8">
      <c r="A12" s="44" t="s">
        <v>31</v>
      </c>
      <c r="B12" s="21" t="s">
        <v>32</v>
      </c>
      <c r="C12" s="20">
        <v>70340</v>
      </c>
      <c r="D12" s="20"/>
      <c r="E12" s="20">
        <f t="shared" si="0"/>
        <v>70340</v>
      </c>
      <c r="F12" s="20">
        <v>7243</v>
      </c>
      <c r="G12" s="20"/>
      <c r="H12" s="20">
        <f t="shared" si="1"/>
        <v>77583</v>
      </c>
    </row>
    <row r="13" spans="1:8" s="56" customFormat="1" ht="22.8">
      <c r="A13" s="44" t="s">
        <v>33</v>
      </c>
      <c r="B13" s="21" t="s">
        <v>34</v>
      </c>
      <c r="C13" s="20">
        <v>167458</v>
      </c>
      <c r="D13" s="20"/>
      <c r="E13" s="20">
        <f t="shared" si="0"/>
        <v>167458</v>
      </c>
      <c r="F13" s="20">
        <f>12664+2111</f>
        <v>14775</v>
      </c>
      <c r="G13" s="20"/>
      <c r="H13" s="20">
        <f t="shared" si="1"/>
        <v>182233</v>
      </c>
    </row>
    <row r="14" spans="1:8" s="56" customFormat="1">
      <c r="A14" s="44" t="s">
        <v>35</v>
      </c>
      <c r="B14" s="21" t="s">
        <v>22</v>
      </c>
      <c r="C14" s="20">
        <v>30889</v>
      </c>
      <c r="D14" s="20">
        <v>-1602</v>
      </c>
      <c r="E14" s="20">
        <f t="shared" si="0"/>
        <v>29287</v>
      </c>
      <c r="F14" s="20">
        <v>1724</v>
      </c>
      <c r="G14" s="20"/>
      <c r="H14" s="20">
        <f t="shared" si="1"/>
        <v>31011</v>
      </c>
    </row>
    <row r="15" spans="1:8" s="56" customFormat="1">
      <c r="A15" s="44" t="s">
        <v>36</v>
      </c>
      <c r="B15" s="21" t="s">
        <v>23</v>
      </c>
      <c r="C15" s="20">
        <v>249108</v>
      </c>
      <c r="D15" s="20">
        <v>-11208</v>
      </c>
      <c r="E15" s="20">
        <f t="shared" si="0"/>
        <v>237900</v>
      </c>
      <c r="F15" s="20">
        <v>12912</v>
      </c>
      <c r="G15" s="20"/>
      <c r="H15" s="20">
        <f t="shared" si="1"/>
        <v>250812</v>
      </c>
    </row>
    <row r="16" spans="1:8" s="56" customFormat="1" ht="22.8">
      <c r="A16" s="44" t="s">
        <v>37</v>
      </c>
      <c r="B16" s="21" t="s">
        <v>38</v>
      </c>
      <c r="C16" s="20">
        <v>224652</v>
      </c>
      <c r="D16" s="20"/>
      <c r="E16" s="20">
        <f t="shared" si="0"/>
        <v>224652</v>
      </c>
      <c r="F16" s="20"/>
      <c r="G16" s="20">
        <f>11633+6324+6886+7243+16075</f>
        <v>48161</v>
      </c>
      <c r="H16" s="20">
        <f t="shared" si="1"/>
        <v>176491</v>
      </c>
    </row>
    <row r="17" spans="1:8" s="56" customFormat="1">
      <c r="A17" s="44" t="s">
        <v>39</v>
      </c>
      <c r="B17" s="21" t="s">
        <v>22</v>
      </c>
      <c r="C17" s="20">
        <v>23668</v>
      </c>
      <c r="D17" s="20"/>
      <c r="E17" s="20">
        <f t="shared" si="0"/>
        <v>23668</v>
      </c>
      <c r="F17" s="20"/>
      <c r="G17" s="20">
        <v>1424</v>
      </c>
      <c r="H17" s="20">
        <f t="shared" si="1"/>
        <v>22244</v>
      </c>
    </row>
    <row r="18" spans="1:8" s="56" customFormat="1">
      <c r="A18" s="44" t="s">
        <v>40</v>
      </c>
      <c r="B18" s="21" t="s">
        <v>23</v>
      </c>
      <c r="C18" s="20">
        <v>149808</v>
      </c>
      <c r="D18" s="20"/>
      <c r="E18" s="20">
        <f t="shared" si="0"/>
        <v>149808</v>
      </c>
      <c r="F18" s="20"/>
      <c r="G18" s="20">
        <v>14328</v>
      </c>
      <c r="H18" s="20">
        <f t="shared" si="1"/>
        <v>135480</v>
      </c>
    </row>
    <row r="19" spans="1:8" s="56" customFormat="1" ht="22.8">
      <c r="A19" s="44" t="s">
        <v>41</v>
      </c>
      <c r="B19" s="21" t="s">
        <v>28</v>
      </c>
      <c r="C19" s="20">
        <v>82680</v>
      </c>
      <c r="D19" s="20"/>
      <c r="E19" s="20">
        <f t="shared" si="0"/>
        <v>82680</v>
      </c>
      <c r="F19" s="20">
        <v>76346</v>
      </c>
      <c r="G19" s="20"/>
      <c r="H19" s="20">
        <f t="shared" si="1"/>
        <v>159026</v>
      </c>
    </row>
    <row r="20" spans="1:8" s="56" customFormat="1" ht="22.8">
      <c r="A20" s="44" t="s">
        <v>42</v>
      </c>
      <c r="B20" s="21" t="s">
        <v>43</v>
      </c>
      <c r="C20" s="20">
        <v>37230</v>
      </c>
      <c r="D20" s="20"/>
      <c r="E20" s="20">
        <f t="shared" si="0"/>
        <v>37230</v>
      </c>
      <c r="F20" s="20">
        <v>7446</v>
      </c>
      <c r="G20" s="20"/>
      <c r="H20" s="20">
        <f t="shared" si="1"/>
        <v>44676</v>
      </c>
    </row>
    <row r="21" spans="1:8" s="56" customFormat="1">
      <c r="A21" s="44" t="s">
        <v>44</v>
      </c>
      <c r="B21" s="21" t="s">
        <v>24</v>
      </c>
      <c r="C21" s="20">
        <v>20455</v>
      </c>
      <c r="D21" s="20"/>
      <c r="E21" s="20">
        <f t="shared" si="0"/>
        <v>20455</v>
      </c>
      <c r="F21" s="20">
        <v>1836</v>
      </c>
      <c r="G21" s="20"/>
      <c r="H21" s="20">
        <f t="shared" si="1"/>
        <v>22291</v>
      </c>
    </row>
    <row r="22" spans="1:8" s="56" customFormat="1" ht="22.8">
      <c r="A22" s="44" t="s">
        <v>45</v>
      </c>
      <c r="B22" s="21" t="s">
        <v>25</v>
      </c>
      <c r="C22" s="20">
        <v>38042</v>
      </c>
      <c r="D22" s="20"/>
      <c r="E22" s="20">
        <f t="shared" si="0"/>
        <v>38042</v>
      </c>
      <c r="F22" s="20">
        <v>18532</v>
      </c>
      <c r="G22" s="20"/>
      <c r="H22" s="20">
        <f t="shared" si="1"/>
        <v>56574</v>
      </c>
    </row>
    <row r="23" spans="1:8" s="56" customFormat="1" ht="22.8">
      <c r="A23" s="44" t="s">
        <v>46</v>
      </c>
      <c r="B23" s="21" t="s">
        <v>32</v>
      </c>
      <c r="C23" s="20">
        <v>100943</v>
      </c>
      <c r="D23" s="20"/>
      <c r="E23" s="20">
        <f t="shared" si="0"/>
        <v>100943</v>
      </c>
      <c r="F23" s="20">
        <v>52071</v>
      </c>
      <c r="G23" s="20"/>
      <c r="H23" s="20">
        <f t="shared" si="1"/>
        <v>153014</v>
      </c>
    </row>
    <row r="24" spans="1:8" s="56" customFormat="1" ht="22.8">
      <c r="A24" s="44" t="s">
        <v>47</v>
      </c>
      <c r="B24" s="21" t="s">
        <v>34</v>
      </c>
      <c r="C24" s="20">
        <v>298645</v>
      </c>
      <c r="D24" s="20"/>
      <c r="E24" s="20">
        <f t="shared" si="0"/>
        <v>298645</v>
      </c>
      <c r="F24" s="20">
        <v>143279</v>
      </c>
      <c r="G24" s="20"/>
      <c r="H24" s="20">
        <f t="shared" si="1"/>
        <v>441924</v>
      </c>
    </row>
    <row r="25" spans="1:8" s="56" customFormat="1" ht="22.8">
      <c r="A25" s="44" t="s">
        <v>48</v>
      </c>
      <c r="B25" s="21" t="s">
        <v>38</v>
      </c>
      <c r="C25" s="20">
        <v>95617</v>
      </c>
      <c r="D25" s="20"/>
      <c r="E25" s="20">
        <f t="shared" si="0"/>
        <v>95617</v>
      </c>
      <c r="F25" s="20">
        <f>11633+6324+6886+7243+16075</f>
        <v>48161</v>
      </c>
      <c r="G25" s="20"/>
      <c r="H25" s="20">
        <f t="shared" si="1"/>
        <v>143778</v>
      </c>
    </row>
    <row r="26" spans="1:8" s="56" customFormat="1">
      <c r="A26" s="44" t="s">
        <v>49</v>
      </c>
      <c r="B26" s="21" t="s">
        <v>22</v>
      </c>
      <c r="C26" s="20">
        <v>34116</v>
      </c>
      <c r="D26" s="20"/>
      <c r="E26" s="20">
        <f t="shared" si="0"/>
        <v>34116</v>
      </c>
      <c r="F26" s="20">
        <v>14695</v>
      </c>
      <c r="G26" s="20"/>
      <c r="H26" s="20">
        <f t="shared" si="1"/>
        <v>48811</v>
      </c>
    </row>
    <row r="27" spans="1:8" s="56" customFormat="1">
      <c r="A27" s="44" t="s">
        <v>50</v>
      </c>
      <c r="B27" s="21" t="s">
        <v>23</v>
      </c>
      <c r="C27" s="20">
        <v>176988</v>
      </c>
      <c r="D27" s="20"/>
      <c r="E27" s="20">
        <f t="shared" si="0"/>
        <v>176988</v>
      </c>
      <c r="F27" s="20">
        <v>87662.75</v>
      </c>
      <c r="G27" s="20"/>
      <c r="H27" s="20">
        <f t="shared" si="1"/>
        <v>264650.75</v>
      </c>
    </row>
    <row r="28" spans="1:8" s="56" customFormat="1" ht="22.8">
      <c r="A28" s="44" t="s">
        <v>51</v>
      </c>
      <c r="B28" s="21" t="s">
        <v>52</v>
      </c>
      <c r="C28" s="20">
        <v>35745</v>
      </c>
      <c r="D28" s="20"/>
      <c r="E28" s="20">
        <f t="shared" si="0"/>
        <v>35745</v>
      </c>
      <c r="F28" s="20"/>
      <c r="G28" s="20">
        <f>11915-1939</f>
        <v>9976</v>
      </c>
      <c r="H28" s="20">
        <f t="shared" si="1"/>
        <v>25769</v>
      </c>
    </row>
    <row r="29" spans="1:8" s="56" customFormat="1" ht="22.8">
      <c r="A29" s="44" t="s">
        <v>53</v>
      </c>
      <c r="B29" s="21" t="s">
        <v>43</v>
      </c>
      <c r="C29" s="20">
        <v>7446</v>
      </c>
      <c r="D29" s="20"/>
      <c r="E29" s="20">
        <f t="shared" si="0"/>
        <v>7446</v>
      </c>
      <c r="F29" s="20">
        <v>7446</v>
      </c>
      <c r="G29" s="20"/>
      <c r="H29" s="20">
        <f t="shared" si="1"/>
        <v>14892</v>
      </c>
    </row>
    <row r="30" spans="1:8" s="56" customFormat="1">
      <c r="A30" s="44" t="s">
        <v>54</v>
      </c>
      <c r="B30" s="21" t="s">
        <v>24</v>
      </c>
      <c r="C30" s="20">
        <v>12515</v>
      </c>
      <c r="D30" s="20">
        <v>-192</v>
      </c>
      <c r="E30" s="20">
        <f t="shared" si="0"/>
        <v>12323</v>
      </c>
      <c r="F30" s="20"/>
      <c r="G30" s="20">
        <v>1296</v>
      </c>
      <c r="H30" s="20">
        <f t="shared" si="1"/>
        <v>11027</v>
      </c>
    </row>
    <row r="31" spans="1:8" s="56" customFormat="1" ht="22.8">
      <c r="A31" s="44" t="s">
        <v>55</v>
      </c>
      <c r="B31" s="21" t="s">
        <v>25</v>
      </c>
      <c r="C31" s="20">
        <v>26726</v>
      </c>
      <c r="D31" s="20">
        <v>-25</v>
      </c>
      <c r="E31" s="20">
        <f t="shared" si="0"/>
        <v>26701</v>
      </c>
      <c r="F31" s="20">
        <f>2915-2814</f>
        <v>101</v>
      </c>
      <c r="G31" s="20"/>
      <c r="H31" s="20">
        <f t="shared" si="1"/>
        <v>26802</v>
      </c>
    </row>
    <row r="32" spans="1:8" s="56" customFormat="1" ht="22.8">
      <c r="A32" s="44" t="s">
        <v>56</v>
      </c>
      <c r="B32" s="21" t="s">
        <v>32</v>
      </c>
      <c r="C32" s="20">
        <v>68676</v>
      </c>
      <c r="D32" s="20"/>
      <c r="E32" s="20">
        <f t="shared" si="0"/>
        <v>68676</v>
      </c>
      <c r="F32" s="20"/>
      <c r="G32" s="20">
        <f>7243-5555</f>
        <v>1688</v>
      </c>
      <c r="H32" s="20">
        <f t="shared" si="1"/>
        <v>66988</v>
      </c>
    </row>
    <row r="33" spans="1:8" s="56" customFormat="1" ht="22.8">
      <c r="A33" s="44" t="s">
        <v>57</v>
      </c>
      <c r="B33" s="21" t="s">
        <v>34</v>
      </c>
      <c r="C33" s="20">
        <v>180558</v>
      </c>
      <c r="D33" s="20"/>
      <c r="E33" s="20">
        <f t="shared" si="0"/>
        <v>180558</v>
      </c>
      <c r="F33" s="20"/>
      <c r="G33" s="20">
        <f>12664+2111-14016</f>
        <v>759</v>
      </c>
      <c r="H33" s="20">
        <f t="shared" si="1"/>
        <v>179799</v>
      </c>
    </row>
    <row r="34" spans="1:8" s="56" customFormat="1" ht="22.8">
      <c r="A34" s="44" t="s">
        <v>58</v>
      </c>
      <c r="B34" s="21" t="s">
        <v>38</v>
      </c>
      <c r="C34" s="20">
        <v>143561</v>
      </c>
      <c r="D34" s="20"/>
      <c r="E34" s="20">
        <f t="shared" si="0"/>
        <v>143561</v>
      </c>
      <c r="F34" s="20"/>
      <c r="G34" s="20">
        <f>11633+5270+6710+7243+16075</f>
        <v>46931</v>
      </c>
      <c r="H34" s="20">
        <f t="shared" si="1"/>
        <v>96630</v>
      </c>
    </row>
    <row r="35" spans="1:8" s="56" customFormat="1">
      <c r="A35" s="44" t="s">
        <v>59</v>
      </c>
      <c r="B35" s="21" t="s">
        <v>22</v>
      </c>
      <c r="C35" s="20">
        <v>28523</v>
      </c>
      <c r="D35" s="20">
        <v>-123</v>
      </c>
      <c r="E35" s="20">
        <f t="shared" si="0"/>
        <v>28400</v>
      </c>
      <c r="F35" s="20"/>
      <c r="G35" s="20">
        <f>3148-1792</f>
        <v>1356</v>
      </c>
      <c r="H35" s="20">
        <f t="shared" si="1"/>
        <v>27044</v>
      </c>
    </row>
    <row r="36" spans="1:8" s="56" customFormat="1">
      <c r="A36" s="44" t="s">
        <v>60</v>
      </c>
      <c r="B36" s="21" t="s">
        <v>23</v>
      </c>
      <c r="C36" s="20">
        <v>147264</v>
      </c>
      <c r="D36" s="20">
        <v>-85</v>
      </c>
      <c r="E36" s="20">
        <f t="shared" si="0"/>
        <v>147179</v>
      </c>
      <c r="F36" s="20"/>
      <c r="G36" s="20">
        <f>27240-10020</f>
        <v>17220</v>
      </c>
      <c r="H36" s="20">
        <f t="shared" si="1"/>
        <v>129959</v>
      </c>
    </row>
    <row r="37" spans="1:8" s="56" customFormat="1" ht="22.8">
      <c r="A37" s="44" t="s">
        <v>61</v>
      </c>
      <c r="B37" s="21" t="s">
        <v>28</v>
      </c>
      <c r="C37" s="20">
        <v>41340</v>
      </c>
      <c r="D37" s="20"/>
      <c r="E37" s="20">
        <f t="shared" si="0"/>
        <v>41340</v>
      </c>
      <c r="F37" s="20"/>
      <c r="G37" s="20">
        <v>27560</v>
      </c>
      <c r="H37" s="20">
        <f t="shared" si="1"/>
        <v>13780</v>
      </c>
    </row>
    <row r="38" spans="1:8" s="56" customFormat="1">
      <c r="A38" s="44" t="s">
        <v>62</v>
      </c>
      <c r="B38" s="21" t="s">
        <v>24</v>
      </c>
      <c r="C38" s="20">
        <v>10186</v>
      </c>
      <c r="D38" s="20"/>
      <c r="E38" s="20">
        <f t="shared" si="0"/>
        <v>10186</v>
      </c>
      <c r="F38" s="20"/>
      <c r="G38" s="20">
        <v>6261</v>
      </c>
      <c r="H38" s="20">
        <f t="shared" si="1"/>
        <v>3925</v>
      </c>
    </row>
    <row r="39" spans="1:8" s="56" customFormat="1" ht="22.8">
      <c r="A39" s="44" t="s">
        <v>63</v>
      </c>
      <c r="B39" s="21" t="s">
        <v>25</v>
      </c>
      <c r="C39" s="20">
        <v>20045</v>
      </c>
      <c r="D39" s="20"/>
      <c r="E39" s="20">
        <f t="shared" si="0"/>
        <v>20045</v>
      </c>
      <c r="F39" s="20"/>
      <c r="G39" s="20">
        <v>6940</v>
      </c>
      <c r="H39" s="20">
        <f t="shared" si="1"/>
        <v>13105</v>
      </c>
    </row>
    <row r="40" spans="1:8" s="56" customFormat="1" ht="22.8">
      <c r="A40" s="44" t="s">
        <v>64</v>
      </c>
      <c r="B40" s="21" t="s">
        <v>32</v>
      </c>
      <c r="C40" s="20">
        <v>48585</v>
      </c>
      <c r="D40" s="20"/>
      <c r="E40" s="20">
        <f t="shared" si="0"/>
        <v>48585</v>
      </c>
      <c r="F40" s="20"/>
      <c r="G40" s="20">
        <v>20712</v>
      </c>
      <c r="H40" s="20">
        <f t="shared" si="1"/>
        <v>27873</v>
      </c>
    </row>
    <row r="41" spans="1:8" s="56" customFormat="1" ht="22.8">
      <c r="A41" s="44" t="s">
        <v>65</v>
      </c>
      <c r="B41" s="21" t="s">
        <v>34</v>
      </c>
      <c r="C41" s="20">
        <v>177511</v>
      </c>
      <c r="D41" s="20"/>
      <c r="E41" s="20">
        <f t="shared" si="0"/>
        <v>177511</v>
      </c>
      <c r="F41" s="20"/>
      <c r="G41" s="20">
        <v>62389</v>
      </c>
      <c r="H41" s="20">
        <f t="shared" si="1"/>
        <v>115122</v>
      </c>
    </row>
    <row r="42" spans="1:8" s="56" customFormat="1">
      <c r="A42" s="44" t="s">
        <v>66</v>
      </c>
      <c r="B42" s="21" t="s">
        <v>22</v>
      </c>
      <c r="C42" s="20">
        <v>28820</v>
      </c>
      <c r="D42" s="20"/>
      <c r="E42" s="20">
        <f t="shared" si="0"/>
        <v>28820</v>
      </c>
      <c r="F42" s="20"/>
      <c r="G42" s="20">
        <v>6328</v>
      </c>
      <c r="H42" s="20">
        <f t="shared" si="1"/>
        <v>22492</v>
      </c>
    </row>
    <row r="43" spans="1:8" s="56" customFormat="1">
      <c r="A43" s="44" t="s">
        <v>67</v>
      </c>
      <c r="B43" s="21" t="s">
        <v>23</v>
      </c>
      <c r="C43" s="20">
        <v>96234</v>
      </c>
      <c r="D43" s="20"/>
      <c r="E43" s="20">
        <f t="shared" si="0"/>
        <v>96234</v>
      </c>
      <c r="F43" s="20"/>
      <c r="G43" s="20">
        <v>24576</v>
      </c>
      <c r="H43" s="20">
        <f t="shared" si="1"/>
        <v>71658</v>
      </c>
    </row>
    <row r="44" spans="1:8" s="56" customFormat="1" ht="22.8">
      <c r="A44" s="44" t="s">
        <v>68</v>
      </c>
      <c r="B44" s="21" t="s">
        <v>28</v>
      </c>
      <c r="C44" s="20">
        <v>13780</v>
      </c>
      <c r="D44" s="20"/>
      <c r="E44" s="20">
        <f t="shared" si="0"/>
        <v>13780</v>
      </c>
      <c r="F44" s="20"/>
      <c r="G44" s="20">
        <v>13780</v>
      </c>
      <c r="H44" s="20">
        <f t="shared" si="1"/>
        <v>0</v>
      </c>
    </row>
    <row r="45" spans="1:8" s="56" customFormat="1" ht="22.8">
      <c r="A45" s="44" t="s">
        <v>69</v>
      </c>
      <c r="B45" s="21" t="s">
        <v>43</v>
      </c>
      <c r="C45" s="20">
        <v>7446</v>
      </c>
      <c r="D45" s="20"/>
      <c r="E45" s="20">
        <f t="shared" si="0"/>
        <v>7446</v>
      </c>
      <c r="F45" s="20"/>
      <c r="G45" s="20">
        <v>7446</v>
      </c>
      <c r="H45" s="20">
        <f t="shared" si="1"/>
        <v>0</v>
      </c>
    </row>
    <row r="46" spans="1:8" s="56" customFormat="1">
      <c r="A46" s="44" t="s">
        <v>70</v>
      </c>
      <c r="B46" s="21" t="s">
        <v>24</v>
      </c>
      <c r="C46" s="20">
        <v>1169</v>
      </c>
      <c r="D46" s="20"/>
      <c r="E46" s="20">
        <f t="shared" si="0"/>
        <v>1169</v>
      </c>
      <c r="F46" s="20"/>
      <c r="G46" s="20">
        <v>1169</v>
      </c>
      <c r="H46" s="20">
        <f t="shared" si="1"/>
        <v>0</v>
      </c>
    </row>
    <row r="47" spans="1:8" s="56" customFormat="1" ht="22.8">
      <c r="A47" s="44" t="s">
        <v>71</v>
      </c>
      <c r="B47" s="21" t="s">
        <v>25</v>
      </c>
      <c r="C47" s="20">
        <v>5012</v>
      </c>
      <c r="D47" s="20"/>
      <c r="E47" s="20">
        <f t="shared" si="0"/>
        <v>5012</v>
      </c>
      <c r="F47" s="20"/>
      <c r="G47" s="20">
        <v>5012</v>
      </c>
      <c r="H47" s="20">
        <f t="shared" si="1"/>
        <v>0</v>
      </c>
    </row>
    <row r="48" spans="1:8" s="56" customFormat="1" ht="22.8">
      <c r="A48" s="44" t="s">
        <v>72</v>
      </c>
      <c r="B48" s="21" t="s">
        <v>32</v>
      </c>
      <c r="C48" s="20">
        <v>13023</v>
      </c>
      <c r="D48" s="20"/>
      <c r="E48" s="20">
        <f t="shared" si="0"/>
        <v>13023</v>
      </c>
      <c r="F48" s="20"/>
      <c r="G48" s="20">
        <v>13023</v>
      </c>
      <c r="H48" s="20">
        <f t="shared" si="1"/>
        <v>0</v>
      </c>
    </row>
    <row r="49" spans="1:8" s="56" customFormat="1" ht="22.8">
      <c r="A49" s="44" t="s">
        <v>73</v>
      </c>
      <c r="B49" s="21" t="s">
        <v>34</v>
      </c>
      <c r="C49" s="20">
        <v>35458</v>
      </c>
      <c r="D49" s="20"/>
      <c r="E49" s="20">
        <f t="shared" si="0"/>
        <v>35458</v>
      </c>
      <c r="F49" s="20"/>
      <c r="G49" s="20">
        <v>35458</v>
      </c>
      <c r="H49" s="20">
        <f t="shared" si="1"/>
        <v>0</v>
      </c>
    </row>
    <row r="50" spans="1:8" s="56" customFormat="1">
      <c r="A50" s="44" t="s">
        <v>74</v>
      </c>
      <c r="B50" s="21" t="s">
        <v>22</v>
      </c>
      <c r="C50" s="20">
        <v>5107</v>
      </c>
      <c r="D50" s="20"/>
      <c r="E50" s="20">
        <f t="shared" si="0"/>
        <v>5107</v>
      </c>
      <c r="F50" s="20"/>
      <c r="G50" s="20">
        <v>5107</v>
      </c>
      <c r="H50" s="20">
        <f t="shared" si="1"/>
        <v>0</v>
      </c>
    </row>
    <row r="51" spans="1:8" s="56" customFormat="1">
      <c r="A51" s="44" t="s">
        <v>75</v>
      </c>
      <c r="B51" s="21" t="s">
        <v>23</v>
      </c>
      <c r="C51" s="20">
        <v>21240</v>
      </c>
      <c r="D51" s="20"/>
      <c r="E51" s="20">
        <f t="shared" si="0"/>
        <v>21240</v>
      </c>
      <c r="F51" s="20"/>
      <c r="G51" s="20">
        <v>21240</v>
      </c>
      <c r="H51" s="20">
        <f t="shared" si="1"/>
        <v>0</v>
      </c>
    </row>
    <row r="52" spans="1:8" s="56" customFormat="1" ht="22.8">
      <c r="A52" s="44" t="s">
        <v>76</v>
      </c>
      <c r="B52" s="21" t="s">
        <v>38</v>
      </c>
      <c r="C52" s="20">
        <v>197252</v>
      </c>
      <c r="D52" s="20"/>
      <c r="E52" s="20">
        <f t="shared" si="0"/>
        <v>197252</v>
      </c>
      <c r="F52" s="20"/>
      <c r="G52" s="20">
        <f>6474+3236+3510+9434</f>
        <v>22654</v>
      </c>
      <c r="H52" s="20">
        <f t="shared" si="1"/>
        <v>174598</v>
      </c>
    </row>
    <row r="53" spans="1:8" s="56" customFormat="1">
      <c r="A53" s="44" t="s">
        <v>77</v>
      </c>
      <c r="B53" s="21" t="s">
        <v>22</v>
      </c>
      <c r="C53" s="20">
        <v>45913</v>
      </c>
      <c r="D53" s="20"/>
      <c r="E53" s="20">
        <f t="shared" si="0"/>
        <v>45913</v>
      </c>
      <c r="F53" s="20"/>
      <c r="G53" s="20">
        <v>1602</v>
      </c>
      <c r="H53" s="20">
        <f t="shared" si="1"/>
        <v>44311</v>
      </c>
    </row>
    <row r="54" spans="1:8" s="56" customFormat="1">
      <c r="A54" s="44" t="s">
        <v>78</v>
      </c>
      <c r="B54" s="21" t="s">
        <v>23</v>
      </c>
      <c r="C54" s="20">
        <v>232236</v>
      </c>
      <c r="D54" s="20"/>
      <c r="E54" s="20">
        <f t="shared" si="0"/>
        <v>232236</v>
      </c>
      <c r="F54" s="20"/>
      <c r="G54" s="20">
        <v>9300</v>
      </c>
      <c r="H54" s="20">
        <f t="shared" si="1"/>
        <v>222936</v>
      </c>
    </row>
    <row r="55" spans="1:8" s="56" customFormat="1" ht="22.8">
      <c r="A55" s="44" t="s">
        <v>79</v>
      </c>
      <c r="B55" s="21" t="s">
        <v>38</v>
      </c>
      <c r="C55" s="20">
        <v>147833</v>
      </c>
      <c r="D55" s="20"/>
      <c r="E55" s="20">
        <f t="shared" si="0"/>
        <v>147833</v>
      </c>
      <c r="F55" s="20">
        <v>4078</v>
      </c>
      <c r="G55" s="20"/>
      <c r="H55" s="20">
        <f t="shared" si="1"/>
        <v>151911</v>
      </c>
    </row>
    <row r="56" spans="1:8" s="56" customFormat="1">
      <c r="A56" s="44" t="s">
        <v>80</v>
      </c>
      <c r="B56" s="21" t="s">
        <v>23</v>
      </c>
      <c r="C56" s="20">
        <v>56904</v>
      </c>
      <c r="D56" s="20"/>
      <c r="E56" s="20">
        <f t="shared" si="0"/>
        <v>56904</v>
      </c>
      <c r="F56" s="20">
        <v>1289.53</v>
      </c>
      <c r="G56" s="20"/>
      <c r="H56" s="20">
        <f t="shared" si="1"/>
        <v>58193.53</v>
      </c>
    </row>
    <row r="57" spans="1:8" s="56" customFormat="1" ht="22.8">
      <c r="A57" s="44" t="s">
        <v>81</v>
      </c>
      <c r="B57" s="21" t="s">
        <v>38</v>
      </c>
      <c r="C57" s="20">
        <v>154632</v>
      </c>
      <c r="D57" s="20"/>
      <c r="E57" s="20">
        <f t="shared" si="0"/>
        <v>154632</v>
      </c>
      <c r="F57" s="20"/>
      <c r="G57" s="20">
        <v>22654</v>
      </c>
      <c r="H57" s="20">
        <f t="shared" si="1"/>
        <v>131978</v>
      </c>
    </row>
    <row r="58" spans="1:8" s="56" customFormat="1">
      <c r="A58" s="44" t="s">
        <v>82</v>
      </c>
      <c r="B58" s="21" t="s">
        <v>22</v>
      </c>
      <c r="C58" s="20">
        <v>19078</v>
      </c>
      <c r="D58" s="20"/>
      <c r="E58" s="20">
        <f t="shared" si="0"/>
        <v>19078</v>
      </c>
      <c r="F58" s="20"/>
      <c r="G58" s="20">
        <v>1602</v>
      </c>
      <c r="H58" s="20">
        <f t="shared" si="1"/>
        <v>17476</v>
      </c>
    </row>
    <row r="59" spans="1:8" s="56" customFormat="1">
      <c r="A59" s="44" t="s">
        <v>83</v>
      </c>
      <c r="B59" s="21" t="s">
        <v>23</v>
      </c>
      <c r="C59" s="20">
        <v>114960</v>
      </c>
      <c r="D59" s="20"/>
      <c r="E59" s="20">
        <f t="shared" si="0"/>
        <v>114960</v>
      </c>
      <c r="F59" s="20"/>
      <c r="G59" s="20">
        <v>9300</v>
      </c>
      <c r="H59" s="20">
        <f t="shared" si="1"/>
        <v>105660</v>
      </c>
    </row>
    <row r="60" spans="1:8" s="56" customFormat="1" ht="22.8">
      <c r="A60" s="44" t="s">
        <v>84</v>
      </c>
      <c r="B60" s="21" t="s">
        <v>85</v>
      </c>
      <c r="C60" s="20">
        <v>53676</v>
      </c>
      <c r="D60" s="20"/>
      <c r="E60" s="20">
        <f t="shared" si="0"/>
        <v>53676</v>
      </c>
      <c r="F60" s="20"/>
      <c r="G60" s="20">
        <v>8946</v>
      </c>
      <c r="H60" s="20">
        <f t="shared" si="1"/>
        <v>44730</v>
      </c>
    </row>
    <row r="61" spans="1:8" s="56" customFormat="1" ht="22.8">
      <c r="A61" s="44" t="s">
        <v>86</v>
      </c>
      <c r="B61" s="21" t="s">
        <v>25</v>
      </c>
      <c r="C61" s="20">
        <v>36358</v>
      </c>
      <c r="D61" s="20">
        <v>263</v>
      </c>
      <c r="E61" s="20">
        <f t="shared" si="0"/>
        <v>36621</v>
      </c>
      <c r="F61" s="20"/>
      <c r="G61" s="20">
        <v>2152</v>
      </c>
      <c r="H61" s="20">
        <f t="shared" si="1"/>
        <v>34469</v>
      </c>
    </row>
    <row r="62" spans="1:8" s="56" customFormat="1" ht="22.8">
      <c r="A62" s="44" t="s">
        <v>87</v>
      </c>
      <c r="B62" s="21" t="s">
        <v>32</v>
      </c>
      <c r="C62" s="20">
        <v>90896</v>
      </c>
      <c r="D62" s="20"/>
      <c r="E62" s="20">
        <f t="shared" si="0"/>
        <v>90896</v>
      </c>
      <c r="F62" s="20"/>
      <c r="G62" s="20">
        <v>5184</v>
      </c>
      <c r="H62" s="20">
        <f t="shared" si="1"/>
        <v>85712</v>
      </c>
    </row>
    <row r="63" spans="1:8" s="56" customFormat="1" ht="22.8">
      <c r="A63" s="44" t="s">
        <v>88</v>
      </c>
      <c r="B63" s="21" t="s">
        <v>34</v>
      </c>
      <c r="C63" s="20">
        <v>277815</v>
      </c>
      <c r="D63" s="20"/>
      <c r="E63" s="20">
        <f t="shared" si="0"/>
        <v>277815</v>
      </c>
      <c r="F63" s="20"/>
      <c r="G63" s="20">
        <f>11178+1863</f>
        <v>13041</v>
      </c>
      <c r="H63" s="20">
        <f t="shared" si="1"/>
        <v>264774</v>
      </c>
    </row>
    <row r="64" spans="1:8" s="56" customFormat="1">
      <c r="A64" s="44" t="s">
        <v>89</v>
      </c>
      <c r="B64" s="21" t="s">
        <v>22</v>
      </c>
      <c r="C64" s="20">
        <v>40522</v>
      </c>
      <c r="D64" s="20">
        <v>1495</v>
      </c>
      <c r="E64" s="20">
        <f t="shared" si="0"/>
        <v>42017</v>
      </c>
      <c r="F64" s="20"/>
      <c r="G64" s="20">
        <v>1508</v>
      </c>
      <c r="H64" s="20">
        <f t="shared" si="1"/>
        <v>40509</v>
      </c>
    </row>
    <row r="65" spans="1:8" s="56" customFormat="1">
      <c r="A65" s="44" t="s">
        <v>90</v>
      </c>
      <c r="B65" s="21" t="s">
        <v>23</v>
      </c>
      <c r="C65" s="20">
        <v>178124</v>
      </c>
      <c r="D65" s="20">
        <v>879</v>
      </c>
      <c r="E65" s="20">
        <f t="shared" si="0"/>
        <v>179003</v>
      </c>
      <c r="F65" s="20"/>
      <c r="G65" s="20">
        <v>7584</v>
      </c>
      <c r="H65" s="20">
        <f t="shared" si="1"/>
        <v>171419</v>
      </c>
    </row>
    <row r="66" spans="1:8" s="56" customFormat="1" ht="22.8">
      <c r="A66" s="44" t="s">
        <v>91</v>
      </c>
      <c r="B66" s="21" t="s">
        <v>92</v>
      </c>
      <c r="C66" s="20">
        <v>1939</v>
      </c>
      <c r="D66" s="20"/>
      <c r="E66" s="20">
        <f t="shared" si="0"/>
        <v>1939</v>
      </c>
      <c r="F66" s="20"/>
      <c r="G66" s="20">
        <v>1939</v>
      </c>
      <c r="H66" s="20">
        <f t="shared" si="1"/>
        <v>0</v>
      </c>
    </row>
    <row r="67" spans="1:8" s="56" customFormat="1" ht="22.8">
      <c r="A67" s="44" t="s">
        <v>93</v>
      </c>
      <c r="B67" s="21" t="s">
        <v>25</v>
      </c>
      <c r="C67" s="20">
        <v>5067</v>
      </c>
      <c r="D67" s="20"/>
      <c r="E67" s="20">
        <f t="shared" si="0"/>
        <v>5067</v>
      </c>
      <c r="F67" s="20"/>
      <c r="G67" s="20">
        <v>961</v>
      </c>
      <c r="H67" s="20">
        <f t="shared" si="1"/>
        <v>4106</v>
      </c>
    </row>
    <row r="68" spans="1:8" s="56" customFormat="1" ht="22.8">
      <c r="A68" s="44" t="s">
        <v>94</v>
      </c>
      <c r="B68" s="21" t="s">
        <v>32</v>
      </c>
      <c r="C68" s="20">
        <v>10739</v>
      </c>
      <c r="D68" s="20"/>
      <c r="E68" s="20">
        <f t="shared" si="0"/>
        <v>10739</v>
      </c>
      <c r="F68" s="20"/>
      <c r="G68" s="20">
        <v>1207</v>
      </c>
      <c r="H68" s="20">
        <f t="shared" si="1"/>
        <v>9532</v>
      </c>
    </row>
    <row r="69" spans="1:8" s="56" customFormat="1" ht="22.8">
      <c r="A69" s="44" t="s">
        <v>95</v>
      </c>
      <c r="B69" s="21" t="s">
        <v>34</v>
      </c>
      <c r="C69" s="20">
        <v>30297</v>
      </c>
      <c r="D69" s="20"/>
      <c r="E69" s="20">
        <f t="shared" si="0"/>
        <v>30297</v>
      </c>
      <c r="F69" s="20"/>
      <c r="G69" s="20">
        <v>2679</v>
      </c>
      <c r="H69" s="20">
        <f t="shared" si="1"/>
        <v>27618</v>
      </c>
    </row>
    <row r="70" spans="1:8" s="56" customFormat="1">
      <c r="A70" s="44" t="s">
        <v>96</v>
      </c>
      <c r="B70" s="21" t="s">
        <v>22</v>
      </c>
      <c r="C70" s="20">
        <v>5043</v>
      </c>
      <c r="D70" s="20"/>
      <c r="E70" s="20">
        <f t="shared" si="0"/>
        <v>5043</v>
      </c>
      <c r="F70" s="20"/>
      <c r="G70" s="20">
        <v>237</v>
      </c>
      <c r="H70" s="20">
        <f t="shared" si="1"/>
        <v>4806</v>
      </c>
    </row>
    <row r="71" spans="1:8" s="56" customFormat="1">
      <c r="A71" s="44" t="s">
        <v>97</v>
      </c>
      <c r="B71" s="21" t="s">
        <v>23</v>
      </c>
      <c r="C71" s="20">
        <v>35172</v>
      </c>
      <c r="D71" s="20"/>
      <c r="E71" s="20">
        <f t="shared" si="0"/>
        <v>35172</v>
      </c>
      <c r="F71" s="20"/>
      <c r="G71" s="20">
        <v>1728</v>
      </c>
      <c r="H71" s="20">
        <f t="shared" si="1"/>
        <v>33444</v>
      </c>
    </row>
    <row r="72" spans="1:8" s="56" customFormat="1" ht="22.8">
      <c r="A72" s="44" t="s">
        <v>98</v>
      </c>
      <c r="B72" s="21" t="s">
        <v>38</v>
      </c>
      <c r="C72" s="20">
        <v>497784</v>
      </c>
      <c r="D72" s="20"/>
      <c r="E72" s="20">
        <f t="shared" si="0"/>
        <v>497784</v>
      </c>
      <c r="F72" s="20">
        <f>11633+5270+6710+7243+16075</f>
        <v>46931</v>
      </c>
      <c r="G72" s="20"/>
      <c r="H72" s="20">
        <f t="shared" si="1"/>
        <v>544715</v>
      </c>
    </row>
    <row r="73" spans="1:8" s="56" customFormat="1">
      <c r="A73" s="44" t="s">
        <v>99</v>
      </c>
      <c r="B73" s="21" t="s">
        <v>22</v>
      </c>
      <c r="C73" s="20">
        <v>18894</v>
      </c>
      <c r="D73" s="20"/>
      <c r="E73" s="20">
        <f t="shared" ref="E73:E101" si="2">C73+D73</f>
        <v>18894</v>
      </c>
      <c r="F73" s="20">
        <v>1424</v>
      </c>
      <c r="G73" s="20"/>
      <c r="H73" s="20">
        <f t="shared" ref="H73:H101" si="3">+E73+F73-G73</f>
        <v>20318</v>
      </c>
    </row>
    <row r="74" spans="1:8" s="56" customFormat="1">
      <c r="A74" s="44" t="s">
        <v>100</v>
      </c>
      <c r="B74" s="21" t="s">
        <v>23</v>
      </c>
      <c r="C74" s="20">
        <v>153060</v>
      </c>
      <c r="D74" s="20"/>
      <c r="E74" s="20">
        <f t="shared" si="2"/>
        <v>153060</v>
      </c>
      <c r="F74" s="20">
        <v>14328</v>
      </c>
      <c r="G74" s="20"/>
      <c r="H74" s="20">
        <f t="shared" si="3"/>
        <v>167388</v>
      </c>
    </row>
    <row r="75" spans="1:8" s="56" customFormat="1" ht="22.8">
      <c r="A75" s="44" t="s">
        <v>101</v>
      </c>
      <c r="B75" s="21" t="s">
        <v>43</v>
      </c>
      <c r="C75" s="20">
        <v>14892</v>
      </c>
      <c r="D75" s="20"/>
      <c r="E75" s="20">
        <f t="shared" si="2"/>
        <v>14892</v>
      </c>
      <c r="F75" s="20"/>
      <c r="G75" s="20">
        <v>7446</v>
      </c>
      <c r="H75" s="20">
        <f t="shared" si="3"/>
        <v>7446</v>
      </c>
    </row>
    <row r="76" spans="1:8" s="56" customFormat="1" ht="22.8">
      <c r="A76" s="44" t="s">
        <v>102</v>
      </c>
      <c r="B76" s="21" t="s">
        <v>25</v>
      </c>
      <c r="C76" s="20">
        <v>4018</v>
      </c>
      <c r="D76" s="20"/>
      <c r="E76" s="20">
        <f t="shared" si="2"/>
        <v>4018</v>
      </c>
      <c r="F76" s="20"/>
      <c r="G76" s="20">
        <v>1954</v>
      </c>
      <c r="H76" s="20">
        <f t="shared" si="3"/>
        <v>2064</v>
      </c>
    </row>
    <row r="77" spans="1:8" s="56" customFormat="1" ht="22.8">
      <c r="A77" s="44" t="s">
        <v>103</v>
      </c>
      <c r="B77" s="21" t="s">
        <v>32</v>
      </c>
      <c r="C77" s="20">
        <v>8696</v>
      </c>
      <c r="D77" s="20"/>
      <c r="E77" s="20">
        <f t="shared" si="2"/>
        <v>8696</v>
      </c>
      <c r="F77" s="20"/>
      <c r="G77" s="20">
        <v>4348</v>
      </c>
      <c r="H77" s="20">
        <f t="shared" si="3"/>
        <v>4348</v>
      </c>
    </row>
    <row r="78" spans="1:8" s="56" customFormat="1" ht="22.8">
      <c r="A78" s="44" t="s">
        <v>104</v>
      </c>
      <c r="B78" s="21" t="s">
        <v>34</v>
      </c>
      <c r="C78" s="20">
        <v>22674</v>
      </c>
      <c r="D78" s="20"/>
      <c r="E78" s="20">
        <f t="shared" si="2"/>
        <v>22674</v>
      </c>
      <c r="F78" s="20"/>
      <c r="G78" s="20">
        <f>9717+1620</f>
        <v>11337</v>
      </c>
      <c r="H78" s="20">
        <f t="shared" si="3"/>
        <v>11337</v>
      </c>
    </row>
    <row r="79" spans="1:8" s="56" customFormat="1">
      <c r="A79" s="44" t="s">
        <v>105</v>
      </c>
      <c r="B79" s="21" t="s">
        <v>22</v>
      </c>
      <c r="C79" s="20">
        <v>19097</v>
      </c>
      <c r="D79" s="20">
        <v>1602</v>
      </c>
      <c r="E79" s="20">
        <f t="shared" si="2"/>
        <v>20699</v>
      </c>
      <c r="F79" s="20"/>
      <c r="G79" s="20">
        <v>1555</v>
      </c>
      <c r="H79" s="20">
        <f t="shared" si="3"/>
        <v>19144</v>
      </c>
    </row>
    <row r="80" spans="1:8" s="56" customFormat="1">
      <c r="A80" s="44" t="s">
        <v>106</v>
      </c>
      <c r="B80" s="21" t="s">
        <v>23</v>
      </c>
      <c r="C80" s="20">
        <v>107757</v>
      </c>
      <c r="D80" s="20">
        <v>11208</v>
      </c>
      <c r="E80" s="20">
        <f t="shared" si="2"/>
        <v>118965</v>
      </c>
      <c r="F80" s="20"/>
      <c r="G80" s="20">
        <v>8292</v>
      </c>
      <c r="H80" s="20">
        <f t="shared" si="3"/>
        <v>110673</v>
      </c>
    </row>
    <row r="81" spans="1:8" s="56" customFormat="1" ht="22.8">
      <c r="A81" s="44" t="s">
        <v>107</v>
      </c>
      <c r="B81" s="21" t="s">
        <v>85</v>
      </c>
      <c r="C81" s="20">
        <v>8946</v>
      </c>
      <c r="D81" s="20"/>
      <c r="E81" s="20">
        <f t="shared" si="2"/>
        <v>8946</v>
      </c>
      <c r="F81" s="20">
        <v>8946</v>
      </c>
      <c r="G81" s="20"/>
      <c r="H81" s="20">
        <f t="shared" si="3"/>
        <v>17892</v>
      </c>
    </row>
    <row r="82" spans="1:8" s="56" customFormat="1" ht="22.8">
      <c r="A82" s="44" t="s">
        <v>108</v>
      </c>
      <c r="B82" s="21" t="s">
        <v>25</v>
      </c>
      <c r="C82" s="20">
        <v>17644</v>
      </c>
      <c r="D82" s="20"/>
      <c r="E82" s="20">
        <f t="shared" si="2"/>
        <v>17644</v>
      </c>
      <c r="F82" s="20">
        <v>2152</v>
      </c>
      <c r="G82" s="20"/>
      <c r="H82" s="20">
        <f t="shared" si="3"/>
        <v>19796</v>
      </c>
    </row>
    <row r="83" spans="1:8" s="56" customFormat="1" ht="22.8">
      <c r="A83" s="44" t="s">
        <v>109</v>
      </c>
      <c r="B83" s="21" t="s">
        <v>32</v>
      </c>
      <c r="C83" s="20">
        <v>34125</v>
      </c>
      <c r="D83" s="20"/>
      <c r="E83" s="20">
        <f t="shared" si="2"/>
        <v>34125</v>
      </c>
      <c r="F83" s="20">
        <v>5184</v>
      </c>
      <c r="G83" s="20"/>
      <c r="H83" s="20">
        <f t="shared" si="3"/>
        <v>39309</v>
      </c>
    </row>
    <row r="84" spans="1:8" s="56" customFormat="1" ht="22.8">
      <c r="A84" s="44" t="s">
        <v>110</v>
      </c>
      <c r="B84" s="21" t="s">
        <v>34</v>
      </c>
      <c r="C84" s="20">
        <v>94116</v>
      </c>
      <c r="D84" s="20"/>
      <c r="E84" s="20">
        <f t="shared" si="2"/>
        <v>94116</v>
      </c>
      <c r="F84" s="20">
        <f>11178+1863</f>
        <v>13041</v>
      </c>
      <c r="G84" s="20"/>
      <c r="H84" s="20">
        <f t="shared" si="3"/>
        <v>107157</v>
      </c>
    </row>
    <row r="85" spans="1:8" s="56" customFormat="1">
      <c r="A85" s="44" t="s">
        <v>111</v>
      </c>
      <c r="B85" s="21" t="s">
        <v>22</v>
      </c>
      <c r="C85" s="20">
        <v>44674</v>
      </c>
      <c r="D85" s="20"/>
      <c r="E85" s="20">
        <f t="shared" si="2"/>
        <v>44674</v>
      </c>
      <c r="F85" s="20">
        <v>1508</v>
      </c>
      <c r="G85" s="20"/>
      <c r="H85" s="20">
        <f t="shared" si="3"/>
        <v>46182</v>
      </c>
    </row>
    <row r="86" spans="1:8" s="56" customFormat="1">
      <c r="A86" s="44" t="s">
        <v>112</v>
      </c>
      <c r="B86" s="21" t="s">
        <v>23</v>
      </c>
      <c r="C86" s="20">
        <v>299756</v>
      </c>
      <c r="D86" s="20"/>
      <c r="E86" s="20">
        <f t="shared" si="2"/>
        <v>299756</v>
      </c>
      <c r="F86" s="20">
        <v>7584</v>
      </c>
      <c r="G86" s="20"/>
      <c r="H86" s="20">
        <f t="shared" si="3"/>
        <v>307340</v>
      </c>
    </row>
    <row r="87" spans="1:8" s="56" customFormat="1" ht="22.8">
      <c r="A87" s="44" t="s">
        <v>113</v>
      </c>
      <c r="B87" s="21" t="s">
        <v>28</v>
      </c>
      <c r="C87" s="20">
        <v>13780</v>
      </c>
      <c r="D87" s="20"/>
      <c r="E87" s="20">
        <f t="shared" si="2"/>
        <v>13780</v>
      </c>
      <c r="F87" s="20"/>
      <c r="G87" s="20">
        <f>13780</f>
        <v>13780</v>
      </c>
      <c r="H87" s="20">
        <f t="shared" si="3"/>
        <v>0</v>
      </c>
    </row>
    <row r="88" spans="1:8" s="56" customFormat="1" ht="22.8">
      <c r="A88" s="44" t="s">
        <v>114</v>
      </c>
      <c r="B88" s="21" t="s">
        <v>43</v>
      </c>
      <c r="C88" s="20">
        <v>37230</v>
      </c>
      <c r="D88" s="20"/>
      <c r="E88" s="20">
        <f t="shared" si="2"/>
        <v>37230</v>
      </c>
      <c r="F88" s="20"/>
      <c r="G88" s="20">
        <v>7446</v>
      </c>
      <c r="H88" s="20">
        <f t="shared" si="3"/>
        <v>29784</v>
      </c>
    </row>
    <row r="89" spans="1:8" s="56" customFormat="1">
      <c r="A89" s="44" t="s">
        <v>115</v>
      </c>
      <c r="B89" s="21" t="s">
        <v>24</v>
      </c>
      <c r="C89" s="20">
        <v>9774</v>
      </c>
      <c r="D89" s="20"/>
      <c r="E89" s="20">
        <f t="shared" si="2"/>
        <v>9774</v>
      </c>
      <c r="F89" s="20"/>
      <c r="G89" s="20">
        <v>667</v>
      </c>
      <c r="H89" s="20">
        <f t="shared" si="3"/>
        <v>9107</v>
      </c>
    </row>
    <row r="90" spans="1:8" s="56" customFormat="1" ht="22.8">
      <c r="A90" s="44" t="s">
        <v>116</v>
      </c>
      <c r="B90" s="21" t="s">
        <v>25</v>
      </c>
      <c r="C90" s="20">
        <v>27480</v>
      </c>
      <c r="D90" s="20"/>
      <c r="E90" s="20">
        <f t="shared" si="2"/>
        <v>27480</v>
      </c>
      <c r="F90" s="20"/>
      <c r="G90" s="20">
        <v>4928</v>
      </c>
      <c r="H90" s="20">
        <f t="shared" si="3"/>
        <v>22552</v>
      </c>
    </row>
    <row r="91" spans="1:8" s="56" customFormat="1" ht="22.8">
      <c r="A91" s="44" t="s">
        <v>117</v>
      </c>
      <c r="B91" s="21" t="s">
        <v>32</v>
      </c>
      <c r="C91" s="20">
        <v>64675</v>
      </c>
      <c r="D91" s="20"/>
      <c r="E91" s="20">
        <f t="shared" si="2"/>
        <v>64675</v>
      </c>
      <c r="F91" s="20"/>
      <c r="G91" s="20">
        <v>13023</v>
      </c>
      <c r="H91" s="20">
        <f t="shared" si="3"/>
        <v>51652</v>
      </c>
    </row>
    <row r="92" spans="1:8" s="56" customFormat="1" ht="22.8">
      <c r="A92" s="44" t="s">
        <v>118</v>
      </c>
      <c r="B92" s="21" t="s">
        <v>34</v>
      </c>
      <c r="C92" s="20">
        <v>155265</v>
      </c>
      <c r="D92" s="20"/>
      <c r="E92" s="20">
        <f t="shared" si="2"/>
        <v>155265</v>
      </c>
      <c r="F92" s="20"/>
      <c r="G92" s="20">
        <v>35458</v>
      </c>
      <c r="H92" s="20">
        <f t="shared" si="3"/>
        <v>119807</v>
      </c>
    </row>
    <row r="93" spans="1:8" s="56" customFormat="1" ht="22.8">
      <c r="A93" s="44" t="s">
        <v>119</v>
      </c>
      <c r="B93" s="21" t="s">
        <v>38</v>
      </c>
      <c r="C93" s="20">
        <v>653752</v>
      </c>
      <c r="D93" s="20"/>
      <c r="E93" s="20">
        <f t="shared" si="2"/>
        <v>653752</v>
      </c>
      <c r="F93" s="20">
        <v>47011</v>
      </c>
      <c r="G93" s="20"/>
      <c r="H93" s="20">
        <f t="shared" si="3"/>
        <v>700763</v>
      </c>
    </row>
    <row r="94" spans="1:8" s="56" customFormat="1">
      <c r="A94" s="44" t="s">
        <v>120</v>
      </c>
      <c r="B94" s="21" t="s">
        <v>22</v>
      </c>
      <c r="C94" s="20">
        <v>45804</v>
      </c>
      <c r="D94" s="20"/>
      <c r="E94" s="20">
        <f t="shared" si="2"/>
        <v>45804</v>
      </c>
      <c r="F94" s="20"/>
      <c r="G94" s="20">
        <v>3940</v>
      </c>
      <c r="H94" s="20">
        <f t="shared" si="3"/>
        <v>41864</v>
      </c>
    </row>
    <row r="95" spans="1:8" s="56" customFormat="1">
      <c r="A95" s="44" t="s">
        <v>121</v>
      </c>
      <c r="B95" s="21" t="s">
        <v>23</v>
      </c>
      <c r="C95" s="20">
        <v>356766</v>
      </c>
      <c r="D95" s="20"/>
      <c r="E95" s="20">
        <f t="shared" si="2"/>
        <v>356766</v>
      </c>
      <c r="F95" s="20">
        <v>16623.310000000001</v>
      </c>
      <c r="G95" s="20">
        <v>18948</v>
      </c>
      <c r="H95" s="20">
        <f t="shared" si="3"/>
        <v>354441.31</v>
      </c>
    </row>
    <row r="96" spans="1:8" s="56" customFormat="1" ht="22.8">
      <c r="A96" s="44" t="s">
        <v>122</v>
      </c>
      <c r="B96" s="21" t="s">
        <v>43</v>
      </c>
      <c r="C96" s="20">
        <v>14892</v>
      </c>
      <c r="D96" s="20"/>
      <c r="E96" s="20">
        <f t="shared" si="2"/>
        <v>14892</v>
      </c>
      <c r="F96" s="20"/>
      <c r="G96" s="20">
        <v>7446</v>
      </c>
      <c r="H96" s="20">
        <f t="shared" si="3"/>
        <v>7446</v>
      </c>
    </row>
    <row r="97" spans="1:8" s="56" customFormat="1" ht="22.8">
      <c r="A97" s="44" t="s">
        <v>123</v>
      </c>
      <c r="B97" s="21" t="s">
        <v>25</v>
      </c>
      <c r="C97" s="20">
        <v>9820</v>
      </c>
      <c r="D97" s="20"/>
      <c r="E97" s="20">
        <f t="shared" si="2"/>
        <v>9820</v>
      </c>
      <c r="F97" s="20"/>
      <c r="G97" s="20">
        <v>1954</v>
      </c>
      <c r="H97" s="20">
        <f t="shared" si="3"/>
        <v>7866</v>
      </c>
    </row>
    <row r="98" spans="1:8" s="56" customFormat="1" ht="22.8">
      <c r="A98" s="44" t="s">
        <v>124</v>
      </c>
      <c r="B98" s="21" t="s">
        <v>32</v>
      </c>
      <c r="C98" s="20">
        <v>24222</v>
      </c>
      <c r="D98" s="20"/>
      <c r="E98" s="20">
        <f t="shared" si="2"/>
        <v>24222</v>
      </c>
      <c r="F98" s="20"/>
      <c r="G98" s="20">
        <v>4348</v>
      </c>
      <c r="H98" s="20">
        <f t="shared" si="3"/>
        <v>19874</v>
      </c>
    </row>
    <row r="99" spans="1:8" s="56" customFormat="1" ht="22.8">
      <c r="A99" s="44" t="s">
        <v>125</v>
      </c>
      <c r="B99" s="21" t="s">
        <v>34</v>
      </c>
      <c r="C99" s="20">
        <v>66752</v>
      </c>
      <c r="D99" s="20"/>
      <c r="E99" s="20">
        <f t="shared" si="2"/>
        <v>66752</v>
      </c>
      <c r="F99" s="20"/>
      <c r="G99" s="20">
        <f>9717+1620-1709</f>
        <v>9628</v>
      </c>
      <c r="H99" s="20">
        <f t="shared" si="3"/>
        <v>57124</v>
      </c>
    </row>
    <row r="100" spans="1:8" s="56" customFormat="1">
      <c r="A100" s="44" t="s">
        <v>126</v>
      </c>
      <c r="B100" s="21" t="s">
        <v>22</v>
      </c>
      <c r="C100" s="20">
        <v>9145</v>
      </c>
      <c r="D100" s="20"/>
      <c r="E100" s="20">
        <f t="shared" si="2"/>
        <v>9145</v>
      </c>
      <c r="F100" s="20"/>
      <c r="G100" s="20">
        <v>1555</v>
      </c>
      <c r="H100" s="20">
        <f t="shared" si="3"/>
        <v>7590</v>
      </c>
    </row>
    <row r="101" spans="1:8" s="56" customFormat="1">
      <c r="A101" s="44" t="s">
        <v>127</v>
      </c>
      <c r="B101" s="21" t="s">
        <v>23</v>
      </c>
      <c r="C101" s="20">
        <v>51828</v>
      </c>
      <c r="D101" s="20"/>
      <c r="E101" s="20">
        <f t="shared" si="2"/>
        <v>51828</v>
      </c>
      <c r="F101" s="20"/>
      <c r="G101" s="20">
        <v>7883.59</v>
      </c>
      <c r="H101" s="20">
        <f t="shared" si="3"/>
        <v>43944.41</v>
      </c>
    </row>
    <row r="102" spans="1:8" s="19" customFormat="1">
      <c r="A102" s="45"/>
      <c r="B102" s="28"/>
      <c r="C102" s="20"/>
      <c r="D102" s="20"/>
      <c r="E102" s="20"/>
      <c r="F102" s="20"/>
      <c r="G102" s="20"/>
      <c r="H102" s="20"/>
    </row>
    <row r="103" spans="1:8">
      <c r="A103" s="29"/>
      <c r="B103" s="30" t="s">
        <v>13</v>
      </c>
      <c r="C103" s="31">
        <f>SUM(C9:C102)</f>
        <v>7646268</v>
      </c>
      <c r="D103" s="31">
        <f>SUM(D9:D102)</f>
        <v>2212</v>
      </c>
      <c r="E103" s="31">
        <f>SUM(E9:E102)</f>
        <v>7648480</v>
      </c>
      <c r="F103" s="31">
        <f>SUM(F9:F102)</f>
        <v>680354.59000000008</v>
      </c>
      <c r="G103" s="31">
        <f>SUM(G9:G102)</f>
        <v>680354.59</v>
      </c>
      <c r="H103" s="31">
        <f>SUM(H9:H102)</f>
        <v>7648479.9999999991</v>
      </c>
    </row>
    <row r="104" spans="1:8">
      <c r="A104" s="32"/>
      <c r="B104" s="33"/>
      <c r="C104" s="34"/>
      <c r="D104" s="34"/>
      <c r="E104" s="34"/>
      <c r="F104" s="34"/>
      <c r="G104" s="34"/>
      <c r="H104" s="34"/>
    </row>
    <row r="105" spans="1:8">
      <c r="A105" s="35"/>
      <c r="B105" s="36"/>
      <c r="C105" s="37"/>
      <c r="D105" s="37"/>
      <c r="E105" s="37"/>
      <c r="F105" s="37"/>
      <c r="G105" s="37"/>
      <c r="H105" s="37"/>
    </row>
    <row r="106" spans="1:8" s="7" customFormat="1" ht="12.6" customHeight="1">
      <c r="A106" s="22" t="s">
        <v>14</v>
      </c>
      <c r="B106" s="22" t="s">
        <v>18</v>
      </c>
      <c r="C106" s="11" t="s">
        <v>19</v>
      </c>
      <c r="D106" s="11" t="s">
        <v>3</v>
      </c>
      <c r="E106" s="11" t="s">
        <v>20</v>
      </c>
      <c r="F106" s="54" t="s">
        <v>5</v>
      </c>
      <c r="G106" s="55"/>
      <c r="H106" s="11" t="s">
        <v>19</v>
      </c>
    </row>
    <row r="107" spans="1:8" s="23" customFormat="1" ht="24">
      <c r="A107" s="22" t="s">
        <v>6</v>
      </c>
      <c r="B107" s="22"/>
      <c r="C107" s="11" t="s">
        <v>7</v>
      </c>
      <c r="D107" s="11" t="s">
        <v>8</v>
      </c>
      <c r="E107" s="11" t="s">
        <v>9</v>
      </c>
      <c r="F107" s="14" t="s">
        <v>15</v>
      </c>
      <c r="G107" s="14" t="s">
        <v>16</v>
      </c>
      <c r="H107" s="11" t="s">
        <v>21</v>
      </c>
    </row>
    <row r="108" spans="1:8" s="13" customFormat="1">
      <c r="A108" s="46"/>
      <c r="B108" s="38"/>
      <c r="C108" s="39"/>
      <c r="D108" s="39"/>
      <c r="E108" s="39"/>
      <c r="F108" s="39"/>
      <c r="G108" s="39"/>
      <c r="H108" s="39"/>
    </row>
    <row r="109" spans="1:8" s="13" customFormat="1">
      <c r="A109" s="47"/>
      <c r="B109" s="36"/>
      <c r="C109" s="40"/>
      <c r="D109" s="40"/>
      <c r="E109" s="40"/>
      <c r="F109" s="40"/>
      <c r="G109" s="40"/>
      <c r="H109" s="40"/>
    </row>
    <row r="110" spans="1:8" s="13" customFormat="1" ht="13.5" customHeight="1">
      <c r="A110" s="48"/>
      <c r="B110" s="36"/>
      <c r="C110" s="15"/>
      <c r="D110" s="15"/>
      <c r="E110" s="15"/>
      <c r="F110" s="15"/>
      <c r="G110" s="15"/>
      <c r="H110" s="15"/>
    </row>
    <row r="111" spans="1:8" s="13" customFormat="1" ht="14.25" customHeight="1">
      <c r="A111" s="49"/>
      <c r="B111" s="41"/>
      <c r="C111" s="15"/>
      <c r="D111" s="15"/>
      <c r="E111" s="15"/>
      <c r="F111" s="15"/>
      <c r="G111" s="15"/>
      <c r="H111" s="15"/>
    </row>
    <row r="112" spans="1:8" s="13" customFormat="1" ht="14.25" customHeight="1">
      <c r="A112" s="47"/>
      <c r="B112" s="36"/>
      <c r="C112" s="40"/>
      <c r="D112" s="15"/>
      <c r="E112" s="40"/>
      <c r="F112" s="40"/>
      <c r="G112" s="15"/>
      <c r="H112" s="40"/>
    </row>
    <row r="113" spans="1:8" s="13" customFormat="1">
      <c r="A113" s="48"/>
      <c r="B113" s="36"/>
      <c r="C113" s="15"/>
      <c r="D113" s="15"/>
      <c r="E113" s="15"/>
      <c r="F113" s="15"/>
      <c r="G113" s="15"/>
      <c r="H113" s="15"/>
    </row>
    <row r="114" spans="1:8" s="13" customFormat="1">
      <c r="A114" s="50"/>
      <c r="B114" s="42"/>
      <c r="C114" s="15"/>
      <c r="D114" s="15"/>
      <c r="E114" s="15"/>
      <c r="F114" s="15"/>
      <c r="G114" s="15"/>
      <c r="H114" s="15"/>
    </row>
    <row r="115" spans="1:8">
      <c r="A115" s="29"/>
      <c r="B115" s="30" t="s">
        <v>13</v>
      </c>
      <c r="C115" s="43">
        <f>SUM(C109:C114)</f>
        <v>0</v>
      </c>
      <c r="D115" s="43">
        <f t="shared" ref="D115:H115" si="4">SUM(D109:D114)</f>
        <v>0</v>
      </c>
      <c r="E115" s="43">
        <f t="shared" si="4"/>
        <v>0</v>
      </c>
      <c r="F115" s="43">
        <f t="shared" si="4"/>
        <v>0</v>
      </c>
      <c r="G115" s="43">
        <f t="shared" si="4"/>
        <v>0</v>
      </c>
      <c r="H115" s="43">
        <f t="shared" si="4"/>
        <v>0</v>
      </c>
    </row>
    <row r="116" spans="1:8">
      <c r="A116" s="16"/>
      <c r="B116" s="17"/>
      <c r="C116" s="18"/>
      <c r="D116" s="18"/>
      <c r="E116" s="18"/>
      <c r="F116" s="18"/>
      <c r="G116" s="18"/>
      <c r="H116" s="18"/>
    </row>
  </sheetData>
  <mergeCells count="4">
    <mergeCell ref="B7:B8"/>
    <mergeCell ref="A3:H3"/>
    <mergeCell ref="F7:G7"/>
    <mergeCell ref="F106:G106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2019-03-08T09:19:46Z</cp:lastPrinted>
  <dcterms:created xsi:type="dcterms:W3CDTF">2001-02-01T09:10:38Z</dcterms:created>
  <dcterms:modified xsi:type="dcterms:W3CDTF">2019-03-08T09:27:30Z</dcterms:modified>
</cp:coreProperties>
</file>