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F12" i="5"/>
  <c r="I9"/>
  <c r="I7"/>
  <c r="I6"/>
  <c r="I5"/>
  <c r="G6" l="1"/>
  <c r="G5"/>
  <c r="C9"/>
  <c r="D9"/>
  <c r="E9"/>
  <c r="F9"/>
  <c r="B9"/>
  <c r="C2"/>
  <c r="C7"/>
  <c r="D7"/>
  <c r="E7"/>
  <c r="F7"/>
  <c r="B7"/>
  <c r="E16" i="4"/>
  <c r="F23"/>
  <c r="G23"/>
  <c r="D23"/>
  <c r="C23"/>
  <c r="H16" l="1"/>
  <c r="E12"/>
  <c r="H12" s="1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<sst xmlns="http://schemas.openxmlformats.org/spreadsheetml/2006/main" count="53" uniqueCount="41">
  <si>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</si>
  <si>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</si>
  <si>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</si>
  <si>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</si>
  <si>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</si>
  <si>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</si>
  <si>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</si>
  <si>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</si>
  <si>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</si>
  <si>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</si>
  <si>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</si>
  <si>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</si>
  <si>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</si>
  <si>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</si>
  <si>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</si>
  <si>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</si>
  <si>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</si>
  <si>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</si>
  <si>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</si>
  <si>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</si>
  <si>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</si>
  <si>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</si>
  <si>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</si>
  <si>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JEFE NEGOCIADO GASTOS</t>
  </si>
  <si>
    <t>JEFE NEGOCIADO INGRESOS</t>
  </si>
  <si>
    <t>SUELDO</t>
  </si>
  <si>
    <t>PAGA EXTRA</t>
  </si>
  <si>
    <t>DESTINO</t>
  </si>
  <si>
    <t>ESPECIFICO</t>
  </si>
  <si>
    <t>ESPE P.E.</t>
  </si>
  <si>
    <t>DIAS SIN CUBRIR</t>
  </si>
  <si>
    <t>Especifico mensual 2021</t>
  </si>
  <si>
    <t>120.03</t>
  </si>
  <si>
    <t>120.09</t>
  </si>
  <si>
    <t>121.00</t>
  </si>
  <si>
    <t>121.01</t>
  </si>
  <si>
    <t>DIFERENCIA</t>
  </si>
  <si>
    <t>Nº DE EXPEDIENTE:  021/23/TC/15</t>
  </si>
  <si>
    <t xml:space="preserve">9200 ADMINISTRACIÓN GENERAL </t>
  </si>
  <si>
    <t>GASTOS COMUNIDAD DE VECINOS</t>
  </si>
  <si>
    <t>9330 GESTIÓN DE PATRIMONIO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</si>
</sst>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4" fontId="7" fillId="0" borderId="0" xfId="0" applyNumberFormat="1" applyFont="1"/>
    <xf numFmtId="164" fontId="8" fillId="0" borderId="6" xfId="0" applyNumberFormat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" fontId="9" fillId="0" borderId="0" xfId="0" applyNumberFormat="1" applyFont="1" applyAlignment="1">
      <alignment wrapText="1"/>
    </xf>
    <xf numFmtId="3" fontId="9" fillId="0" borderId="0" xfId="0" applyNumberFormat="1" applyFont="1"/>
    <xf numFmtId="4" fontId="9" fillId="0" borderId="12" xfId="0" applyNumberFormat="1" applyFont="1" applyBorder="1"/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20" zoomScaleNormal="120" workbookViewId="0">
      <selection activeCell="A20" sqref="A20:XFD20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73" t="s">
        <v>0</v>
      </c>
      <c r="B3" s="73"/>
      <c r="C3" s="73"/>
      <c r="D3" s="73"/>
      <c r="E3" s="73"/>
      <c r="F3" s="73"/>
      <c r="G3" s="73"/>
      <c r="H3" s="7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37</v>
      </c>
    </row>
    <row r="7" spans="1:8" s="10" customFormat="1" ht="12.6" customHeight="1">
      <c r="A7" s="28" t="s">
        <v>1</v>
      </c>
      <c r="B7" s="71" t="s">
        <v>17</v>
      </c>
      <c r="C7" s="29" t="s">
        <v>2</v>
      </c>
      <c r="D7" s="29" t="s">
        <v>3</v>
      </c>
      <c r="E7" s="29" t="s">
        <v>4</v>
      </c>
      <c r="F7" s="74" t="s">
        <v>5</v>
      </c>
      <c r="G7" s="75"/>
      <c r="H7" s="29" t="s">
        <v>2</v>
      </c>
    </row>
    <row r="8" spans="1:8" s="12" customFormat="1" ht="24">
      <c r="A8" s="27" t="s">
        <v>6</v>
      </c>
      <c r="B8" s="7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76" t="s">
        <v>38</v>
      </c>
      <c r="B10" s="77"/>
      <c r="C10" s="55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4920022610</v>
      </c>
      <c r="B12" s="22" t="s">
        <v>39</v>
      </c>
      <c r="C12" s="20">
        <v>160000</v>
      </c>
      <c r="D12" s="20"/>
      <c r="E12" s="20">
        <f t="shared" ref="E12" si="0">C12+D12</f>
        <v>160000</v>
      </c>
      <c r="F12" s="20"/>
      <c r="G12" s="20">
        <v>80000</v>
      </c>
      <c r="H12" s="20">
        <f t="shared" ref="H12" si="1">E12+F12-G12</f>
        <v>80000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76" t="s">
        <v>40</v>
      </c>
      <c r="B14" s="77"/>
      <c r="C14" s="20"/>
      <c r="D14" s="20"/>
      <c r="E14" s="20"/>
      <c r="F14" s="20"/>
      <c r="G14" s="20"/>
      <c r="H14" s="20"/>
    </row>
    <row r="15" spans="1:8" s="12" customFormat="1">
      <c r="A15" s="65"/>
      <c r="B15" s="66"/>
      <c r="C15" s="20"/>
      <c r="D15" s="20"/>
      <c r="E15" s="20"/>
      <c r="F15" s="20"/>
      <c r="G15" s="20"/>
      <c r="H15" s="20"/>
    </row>
    <row r="16" spans="1:8" s="12" customFormat="1">
      <c r="A16" s="21">
        <v>3933022610</v>
      </c>
      <c r="B16" s="22" t="s">
        <v>39</v>
      </c>
      <c r="C16" s="20">
        <v>0</v>
      </c>
      <c r="D16" s="20"/>
      <c r="E16" s="20">
        <f t="shared" ref="E16" si="2">C16+D16</f>
        <v>0</v>
      </c>
      <c r="F16" s="20">
        <v>80000</v>
      </c>
      <c r="G16" s="20"/>
      <c r="H16" s="20">
        <f t="shared" ref="H16" si="3">E16+F16-G16</f>
        <v>80000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160000</v>
      </c>
      <c r="D23" s="33">
        <f t="shared" ref="D23:H23" si="4">SUM(D10:D22)</f>
        <v>0</v>
      </c>
      <c r="E23" s="33">
        <f t="shared" si="4"/>
        <v>160000</v>
      </c>
      <c r="F23" s="53">
        <f t="shared" si="4"/>
        <v>80000</v>
      </c>
      <c r="G23" s="53">
        <f t="shared" si="4"/>
        <v>80000</v>
      </c>
      <c r="H23" s="33">
        <f t="shared" si="4"/>
        <v>160000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74" t="s">
        <v>5</v>
      </c>
      <c r="G26" s="75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31"/>
      <c r="B32" s="32" t="s">
        <v>13</v>
      </c>
      <c r="C32" s="52">
        <f t="shared" ref="C32:H32" si="5">SUM(C29:C31)</f>
        <v>0</v>
      </c>
      <c r="D32" s="52">
        <f t="shared" si="5"/>
        <v>0</v>
      </c>
      <c r="E32" s="52">
        <f t="shared" si="5"/>
        <v>0</v>
      </c>
      <c r="F32" s="52">
        <f t="shared" si="5"/>
        <v>0</v>
      </c>
      <c r="G32" s="52">
        <f t="shared" si="5"/>
        <v>0</v>
      </c>
      <c r="H32" s="52">
        <f t="shared" si="5"/>
        <v>0</v>
      </c>
    </row>
    <row r="33" spans="1:8">
      <c r="A33" s="31"/>
      <c r="B33" s="46"/>
      <c r="C33" s="50"/>
      <c r="D33" s="50"/>
      <c r="E33" s="50"/>
      <c r="F33" s="50"/>
      <c r="G33" s="50"/>
      <c r="H33" s="51"/>
    </row>
    <row r="34" spans="1:8">
      <c r="A34" s="67" t="s">
        <v>22</v>
      </c>
      <c r="B34" s="67"/>
      <c r="C34" s="67"/>
      <c r="D34" s="67"/>
      <c r="E34" s="67"/>
      <c r="F34" s="67"/>
      <c r="G34" s="67"/>
      <c r="H34" s="67"/>
    </row>
    <row r="35" spans="1:8" ht="80.25" customHeight="1">
      <c r="A35" s="68"/>
      <c r="B35" s="69"/>
      <c r="C35" s="69"/>
      <c r="D35" s="69"/>
      <c r="E35" s="69"/>
      <c r="F35" s="69"/>
      <c r="G35" s="69"/>
      <c r="H35" s="70"/>
    </row>
  </sheetData>
  <mergeCells count="8">
    <mergeCell ref="A34:H34"/>
    <mergeCell ref="A35:H35"/>
    <mergeCell ref="B7:B8"/>
    <mergeCell ref="A3:H3"/>
    <mergeCell ref="F7:G7"/>
    <mergeCell ref="F26:G26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2"/>
  <sheetViews>
    <sheetView workbookViewId="0">
      <selection activeCell="F15" sqref="F15"/>
    </sheetView>
  </sheetViews>
  <sheetFormatPr baseColWidth="10" defaultColWidth="11.42578125" defaultRowHeight="11.25"/>
  <cols>
    <col min="1" max="1" width="22.140625" style="56" bestFit="1" customWidth="1"/>
    <col min="2" max="2" width="11.42578125" style="57"/>
    <col min="3" max="3" width="10.28515625" style="58" customWidth="1"/>
    <col min="4" max="8" width="11.42578125" style="58"/>
    <col min="9" max="16384" width="11.42578125" style="56"/>
  </cols>
  <sheetData>
    <row r="2" spans="1:9" ht="22.5">
      <c r="B2" s="57" t="s">
        <v>30</v>
      </c>
      <c r="C2" s="58">
        <f>31+28+21</f>
        <v>80</v>
      </c>
    </row>
    <row r="4" spans="1:9" ht="22.5">
      <c r="B4" s="57" t="s">
        <v>25</v>
      </c>
      <c r="C4" s="58" t="s">
        <v>26</v>
      </c>
      <c r="D4" s="58" t="s">
        <v>27</v>
      </c>
      <c r="E4" s="58" t="s">
        <v>28</v>
      </c>
      <c r="F4" s="58" t="s">
        <v>29</v>
      </c>
      <c r="G4" s="59" t="s">
        <v>31</v>
      </c>
      <c r="H4" s="60">
        <v>2023</v>
      </c>
      <c r="I4" s="58" t="s">
        <v>36</v>
      </c>
    </row>
    <row r="5" spans="1:9">
      <c r="A5" s="56" t="s">
        <v>23</v>
      </c>
      <c r="B5" s="58">
        <v>9461</v>
      </c>
      <c r="C5" s="58">
        <v>3122</v>
      </c>
      <c r="D5" s="58">
        <v>6699</v>
      </c>
      <c r="E5" s="58">
        <v>27116</v>
      </c>
      <c r="F5" s="58">
        <v>3874</v>
      </c>
      <c r="G5" s="58">
        <f>+E5/12</f>
        <v>2259.6666666666665</v>
      </c>
      <c r="H5" s="58">
        <v>1224.32</v>
      </c>
      <c r="I5" s="58">
        <f>+G5-H5</f>
        <v>1035.3466666666666</v>
      </c>
    </row>
    <row r="6" spans="1:9">
      <c r="A6" s="56" t="s">
        <v>24</v>
      </c>
      <c r="B6" s="58">
        <v>9461</v>
      </c>
      <c r="C6" s="58">
        <v>3172</v>
      </c>
      <c r="D6" s="58">
        <v>6699</v>
      </c>
      <c r="E6" s="58">
        <v>29218</v>
      </c>
      <c r="F6" s="58">
        <v>4174</v>
      </c>
      <c r="G6" s="58">
        <f>+E6/12</f>
        <v>2434.8333333333335</v>
      </c>
      <c r="H6" s="58">
        <v>1224.32</v>
      </c>
      <c r="I6" s="58">
        <f>+G6-H6</f>
        <v>1210.5133333333335</v>
      </c>
    </row>
    <row r="7" spans="1:9">
      <c r="B7" s="58">
        <f>SUM(B5:B6)</f>
        <v>18922</v>
      </c>
      <c r="C7" s="58">
        <f t="shared" ref="C7:F7" si="0">SUM(C5:C6)</f>
        <v>6294</v>
      </c>
      <c r="D7" s="58">
        <f t="shared" si="0"/>
        <v>13398</v>
      </c>
      <c r="E7" s="58">
        <f t="shared" si="0"/>
        <v>56334</v>
      </c>
      <c r="F7" s="58">
        <f t="shared" si="0"/>
        <v>8048</v>
      </c>
      <c r="I7" s="58">
        <f t="shared" ref="I7" si="1">SUM(I5:I6)</f>
        <v>2245.86</v>
      </c>
    </row>
    <row r="9" spans="1:9">
      <c r="B9" s="54">
        <f>+B7/365*80</f>
        <v>4147.2876712328771</v>
      </c>
      <c r="C9" s="54">
        <f t="shared" ref="C9:F9" si="2">+C7/365*80</f>
        <v>1379.5068493150686</v>
      </c>
      <c r="D9" s="54">
        <f t="shared" si="2"/>
        <v>2936.5479452054797</v>
      </c>
      <c r="E9" s="54">
        <f t="shared" si="2"/>
        <v>12347.178082191782</v>
      </c>
      <c r="F9" s="54">
        <f t="shared" si="2"/>
        <v>1763.9452054794519</v>
      </c>
      <c r="G9" s="54"/>
      <c r="H9" s="54"/>
      <c r="I9" s="54">
        <f>+((I7*12)/365)*285</f>
        <v>21043.400547945206</v>
      </c>
    </row>
    <row r="10" spans="1:9">
      <c r="B10" s="62" t="s">
        <v>32</v>
      </c>
      <c r="C10" s="63" t="s">
        <v>33</v>
      </c>
      <c r="D10" s="63" t="s">
        <v>34</v>
      </c>
      <c r="E10" s="63" t="s">
        <v>35</v>
      </c>
      <c r="F10" s="63" t="s">
        <v>35</v>
      </c>
      <c r="G10" s="63"/>
      <c r="H10" s="63"/>
      <c r="I10" s="64" t="s">
        <v>35</v>
      </c>
    </row>
    <row r="11" spans="1:9" ht="12" thickBot="1"/>
    <row r="12" spans="1:9" ht="12" thickBot="1">
      <c r="F12" s="61">
        <f>SUM(B9:I9)</f>
        <v>43617.866301369868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2023-03-22T11:19:10Z</cp:lastPrinted>
  <dcterms:created xsi:type="dcterms:W3CDTF">2001-02-01T09:10:38Z</dcterms:created>
  <dcterms:modified xsi:type="dcterms:W3CDTF">2023-03-22T12:37:19Z</dcterms:modified>
</cp:coreProperties>
</file>